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48" windowWidth="12132" windowHeight="5832"/>
  </bookViews>
  <sheets>
    <sheet name="Soins palliatifs" sheetId="1" r:id="rId1"/>
    <sheet name="Feuil2" sheetId="2" r:id="rId2"/>
    <sheet name="Feuil3" sheetId="3" r:id="rId3"/>
  </sheets>
  <definedNames>
    <definedName name="_xlnm.Print_Area" localSheetId="0">'Soins palliatifs'!$A$1:$E$64</definedName>
  </definedNames>
  <calcPr calcId="145621"/>
</workbook>
</file>

<file path=xl/calcChain.xml><?xml version="1.0" encoding="utf-8"?>
<calcChain xmlns="http://schemas.openxmlformats.org/spreadsheetml/2006/main">
  <c r="E51" i="1" l="1"/>
  <c r="D51" i="1"/>
  <c r="E50" i="1"/>
  <c r="E58" i="1" s="1"/>
  <c r="D50" i="1"/>
  <c r="D58" i="1" s="1"/>
  <c r="D48" i="1" l="1"/>
  <c r="D57" i="1" s="1"/>
  <c r="E48" i="1"/>
  <c r="E57" i="1" s="1"/>
  <c r="E46" i="1"/>
  <c r="D46" i="1"/>
  <c r="E45" i="1"/>
  <c r="D45" i="1"/>
  <c r="E44" i="1"/>
  <c r="D44" i="1"/>
  <c r="E43" i="1"/>
  <c r="D43" i="1"/>
  <c r="E42" i="1"/>
  <c r="D42" i="1"/>
  <c r="E40" i="1"/>
  <c r="D40" i="1"/>
  <c r="E39" i="1"/>
  <c r="D39" i="1"/>
  <c r="E38" i="1"/>
  <c r="D38" i="1"/>
  <c r="E37" i="1"/>
  <c r="D37" i="1"/>
  <c r="E36" i="1"/>
  <c r="E55" i="1" s="1"/>
  <c r="D36" i="1"/>
  <c r="E18" i="1"/>
  <c r="D27" i="1"/>
  <c r="D18" i="1"/>
  <c r="E19" i="1" l="1"/>
  <c r="E27" i="1" s="1"/>
  <c r="E56" i="1"/>
  <c r="D55" i="1"/>
  <c r="D60" i="1" s="1"/>
  <c r="D56" i="1"/>
  <c r="D19" i="1"/>
  <c r="D21" i="1"/>
  <c r="E60" i="1" l="1"/>
  <c r="E21" i="1"/>
  <c r="D64" i="1"/>
  <c r="E64" i="1" l="1"/>
  <c r="E62" i="1"/>
  <c r="D62" i="1"/>
</calcChain>
</file>

<file path=xl/sharedStrings.xml><?xml version="1.0" encoding="utf-8"?>
<sst xmlns="http://schemas.openxmlformats.org/spreadsheetml/2006/main" count="57" uniqueCount="54">
  <si>
    <t>Les présents calculs ne tiennent pas compte des majorations en territoires désignés ni des majorations en heures défavorables du fait que les résultats à tarif</t>
  </si>
  <si>
    <t>horaire /  honoraires fixes du mode mixte produisent des résultats comparables.</t>
  </si>
  <si>
    <t xml:space="preserve">Les suppléments payables à 100% à tarif horaire / honoraires fixes ne sont pas tenus en compte car ils continuent d'être rémunérés de la même façon au mode mixte. </t>
  </si>
  <si>
    <t>Section I - Calcul de la rémunération actuelle selon le tarif horaire/les honoraires fixes</t>
  </si>
  <si>
    <t>TH</t>
  </si>
  <si>
    <t>HF</t>
  </si>
  <si>
    <t>Total des heures travaillées durant une semaine moyenne*</t>
  </si>
  <si>
    <t>Si vous êtes à honoraires fixes, indiquez 35 ou 40 heures selon votre avis de service. (Vous devez minimalement détenir une nomination à honoraires fixes de 35 heures pour adhérer au mode mixte. Si vous cumulez vos 35 heures sur plus d'un site ou programme, indiquez 35 heures ou 40 heures selon votre situation et non votre charge de travail dans le secteur visé par votre adhésion au mode mixte.)</t>
  </si>
  <si>
    <t>Heures pleins avantages (colonne 1)</t>
  </si>
  <si>
    <t>Heures à taux réduit régulier (colonne 3)</t>
  </si>
  <si>
    <t>Rémunération actuelle selon le mode existant pour fins de comparaison</t>
  </si>
  <si>
    <t>(1)</t>
  </si>
  <si>
    <t>Taux du forfait horaire</t>
  </si>
  <si>
    <t>Taux des services cliniques (incluant la psychothérapie, excluant l'intervention clinique et les échanges)</t>
  </si>
  <si>
    <t xml:space="preserve"> </t>
  </si>
  <si>
    <t>Taux des interventions cliniques et des échanges</t>
  </si>
  <si>
    <t>Taux des services médico-administratifs</t>
  </si>
  <si>
    <t>Détail des services rendus durant une semaine moyenne</t>
  </si>
  <si>
    <t>Nombre    (indiquez des nombres entiers)</t>
  </si>
  <si>
    <t>Service</t>
  </si>
  <si>
    <t>Tarif</t>
  </si>
  <si>
    <t>Montant comparaison TH ($)</t>
  </si>
  <si>
    <t>Montant comparaison        HF ($)</t>
  </si>
  <si>
    <t>*Respectez les maximum quotidien de durée pour la facturation de l'intervention clinique, soit de 90 ou 180 minutes selon que vous exercez sur une ou deux plages durant la journée.</t>
  </si>
  <si>
    <t>Total des suppléments d'honoraires sur les interventions cliniques et les échanges</t>
  </si>
  <si>
    <t>Rémunération totale projetée selon le mode mixte</t>
  </si>
  <si>
    <t>(2)</t>
  </si>
  <si>
    <t>Majoration (réduction) estimée entre la rémunération moyenne selon le mode mixte et la rémunération selon votre mode de rémunération actuel (en pourcentage)</t>
  </si>
  <si>
    <t>(2) / (1)</t>
  </si>
  <si>
    <t>Majoration (réduction) estimée entre la rémunération moyenne selon le mode mixte et la rémunération selon votre mode de rémunération actuel (en dollars par semaine)</t>
  </si>
  <si>
    <t xml:space="preserve">(2) - (1) </t>
  </si>
  <si>
    <t>Complétez les champs de couleur, de la Section I selon votre mode de rémunération actuel (tarif horaire ou honoraires fixes) et de la Section II selon vos activités</t>
  </si>
  <si>
    <t>Section II - Calcul de la rémunération projetée selon le mode mixte</t>
  </si>
  <si>
    <t>Total de rémunération projetée selon le forfait horaire</t>
  </si>
  <si>
    <t>Psychothérapie, première demi-heure</t>
  </si>
  <si>
    <t>Psychothérapie, périodes supplémentaires de 15 minutes</t>
  </si>
  <si>
    <t>Intervention clinique, première demi-heure*</t>
  </si>
  <si>
    <t>Intervention clinique, périodes supplémentaires de 15 minutes*</t>
  </si>
  <si>
    <t>Activités médico-administratives rémunérées, périodes complètes de 15 minutes</t>
  </si>
  <si>
    <t>Comparaison de la rémunération selon le TH/HF et selon le mode mixte pour les soins palliatifs</t>
  </si>
  <si>
    <t>en CHSGS ou dans un maison de soins palliatifs liée par entente avec un CHSGS</t>
  </si>
  <si>
    <r>
      <t>Taux horaire sur les heures "travaillées" (excluant le temps en garde en disponibilité</t>
    </r>
    <r>
      <rPr>
        <b/>
        <sz val="11"/>
        <rFont val="Calibri"/>
        <family val="2"/>
        <scheme val="minor"/>
      </rPr>
      <t>) en tenant compte de la contribution pour les primes de responsabilité</t>
    </r>
  </si>
  <si>
    <t>Visite de prise en charge</t>
  </si>
  <si>
    <t>Visite de suivi, première par jour pour un patient</t>
  </si>
  <si>
    <t>Visite de suivi, subséquente le même jour pour un même patient</t>
  </si>
  <si>
    <t>Visite de transfert</t>
  </si>
  <si>
    <t>Visite d'évaluation en vue d'un suivi conjoint ou pour donner une opinion</t>
  </si>
  <si>
    <t>Échanges interdisciplinaires ou avec les proches du patient</t>
  </si>
  <si>
    <t>Constat de décès (en dehors de la garde en disponibilité)</t>
  </si>
  <si>
    <t>Rédaction du bulletin de décès (en dehors de la garde en disponibilité)</t>
  </si>
  <si>
    <t>Total de la rémunération pour les constats de décès et la rédaction de bulletins de décès (hors garde en disponibilité)</t>
  </si>
  <si>
    <t>*inclure les activités cliniques et clinico-administratives (suivi de labo, gestion de rapports de consultations, téléphones, etc), et les activités médico-administrative (réunions de département/service, comités, participation au CMDP)                                                                   *exclure le temps de garde en disponibilité                                                                                                                                 Si vous êtes à honoraires fixes,ne distinguez pas entre les heures que vous avez effectué à tarif horaire et à honoraires fixes en soins palliatifs</t>
  </si>
  <si>
    <t>Total des suppléments d'honoraires sur les services médico-administratifs</t>
  </si>
  <si>
    <t>Total des suppléments d'honoraires sur les services cliniques (excluant ls psychothérapie, les interventions cliniques et les échanges)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</si>
</sst>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C0C]"/>
    <numFmt numFmtId="165" formatCode="#,##0\ [$$-C0C]"/>
    <numFmt numFmtId="166" formatCode="#,##0.00\ &quot;$&quot;"/>
    <numFmt numFmtId="167" formatCode="_ * #,##0.00_)\ [$$-C0C]_ ;_ * \(#,##0.00\)\ [$$-C0C]_ ;_ * &quot;-&quot;??_)\ [$$-C0C]_ ;_ @_ "/>
    <numFmt numFmtId="168" formatCode="0.0%"/>
    <numFmt numFmtId="169" formatCode="[$$-1009]#,##0.00;\-[$$-1009]#,##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sz val="11"/>
      <name val="Calibri"/>
      <family val="2"/>
      <scheme val="minor"/>
    </font>
    <font>
      <b/>
      <u/>
      <sz val="12"/>
      <name val="Calibri"/>
      <family val="2"/>
      <scheme val="minor"/>
    </font>
    <font>
      <b/>
      <sz val="14"/>
      <color theme="1"/>
      <name val="Calibri"/>
      <family val="2"/>
      <scheme val="minor"/>
    </font>
    <font>
      <sz val="12"/>
      <name val="Calibri"/>
      <family val="2"/>
      <scheme val="minor"/>
    </font>
    <font>
      <b/>
      <sz val="11"/>
      <name val="Calibri"/>
      <family val="2"/>
      <scheme val="minor"/>
    </font>
    <font>
      <b/>
      <sz val="12"/>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53">
    <xf numFmtId="0" fontId="0" fillId="0" borderId="0" xfId="0"/>
    <xf numFmtId="0" fontId="0" fillId="2" borderId="1" xfId="0" applyFill="1" applyBorder="1" applyAlignment="1" applyProtection="1">
      <alignment horizontal="center"/>
      <protection locked="0"/>
    </xf>
    <xf numFmtId="0" fontId="3" fillId="0" borderId="0" xfId="0" applyFont="1" applyProtection="1"/>
    <xf numFmtId="0" fontId="0" fillId="0" borderId="0" xfId="0" applyProtection="1"/>
    <xf numFmtId="0" fontId="4" fillId="0" borderId="0" xfId="0" applyFont="1" applyAlignment="1" applyProtection="1">
      <alignment horizontal="center"/>
    </xf>
    <xf numFmtId="0" fontId="5" fillId="0" borderId="0" xfId="0" applyFont="1" applyProtection="1"/>
    <xf numFmtId="0" fontId="5" fillId="0" borderId="0" xfId="0" applyFont="1" applyAlignment="1" applyProtection="1">
      <alignment horizontal="center"/>
    </xf>
    <xf numFmtId="164" fontId="6" fillId="0" borderId="0" xfId="0" applyNumberFormat="1" applyFont="1" applyAlignment="1" applyProtection="1">
      <alignment horizontal="center"/>
    </xf>
    <xf numFmtId="0" fontId="0" fillId="0" borderId="0" xfId="0" applyAlignment="1" applyProtection="1">
      <alignment horizontal="center"/>
    </xf>
    <xf numFmtId="0" fontId="0" fillId="0" borderId="0" xfId="0" applyAlignment="1" applyProtection="1">
      <alignment wrapText="1"/>
    </xf>
    <xf numFmtId="0" fontId="0" fillId="0" borderId="0" xfId="0" applyBorder="1" applyAlignment="1" applyProtection="1">
      <alignment horizontal="center"/>
    </xf>
    <xf numFmtId="0" fontId="0" fillId="0" borderId="0" xfId="0" applyFill="1" applyAlignment="1" applyProtection="1">
      <alignment horizontal="center"/>
    </xf>
    <xf numFmtId="0" fontId="6" fillId="3" borderId="0" xfId="0" applyFont="1" applyFill="1" applyProtection="1"/>
    <xf numFmtId="0" fontId="4" fillId="3" borderId="0" xfId="0" applyFont="1" applyFill="1" applyProtection="1"/>
    <xf numFmtId="0" fontId="4" fillId="3" borderId="0" xfId="0" quotePrefix="1" applyFont="1" applyFill="1" applyAlignment="1" applyProtection="1">
      <alignment horizontal="center"/>
    </xf>
    <xf numFmtId="164" fontId="6" fillId="3" borderId="0" xfId="0" applyNumberFormat="1" applyFont="1" applyFill="1" applyBorder="1" applyAlignment="1" applyProtection="1">
      <alignment horizontal="center"/>
    </xf>
    <xf numFmtId="0" fontId="2" fillId="0" borderId="0" xfId="0" applyFont="1" applyProtection="1"/>
    <xf numFmtId="165" fontId="2" fillId="0" borderId="0" xfId="0" applyNumberFormat="1" applyFont="1" applyFill="1" applyBorder="1" applyProtection="1"/>
    <xf numFmtId="0" fontId="7" fillId="4" borderId="0" xfId="0" applyFont="1" applyFill="1" applyProtection="1"/>
    <xf numFmtId="164" fontId="12" fillId="4" borderId="0" xfId="0" applyNumberFormat="1" applyFont="1" applyFill="1" applyAlignment="1" applyProtection="1">
      <alignment horizontal="center"/>
    </xf>
    <xf numFmtId="0" fontId="6" fillId="0" borderId="0" xfId="0" applyFont="1" applyAlignment="1" applyProtection="1">
      <alignment horizontal="center"/>
    </xf>
    <xf numFmtId="0" fontId="12" fillId="4" borderId="0" xfId="0" applyFont="1" applyFill="1" applyAlignment="1" applyProtection="1">
      <alignment horizontal="center"/>
    </xf>
    <xf numFmtId="164" fontId="12" fillId="4" borderId="0" xfId="0" applyNumberFormat="1" applyFont="1" applyFill="1" applyBorder="1" applyAlignment="1" applyProtection="1">
      <alignment horizontal="center"/>
    </xf>
    <xf numFmtId="0" fontId="1" fillId="0" borderId="0" xfId="0" applyFont="1" applyProtection="1"/>
    <xf numFmtId="0" fontId="7" fillId="4" borderId="0" xfId="0" applyFont="1" applyFill="1" applyAlignment="1" applyProtection="1">
      <alignment horizontal="center"/>
    </xf>
    <xf numFmtId="10" fontId="4" fillId="0" borderId="0" xfId="0" applyNumberFormat="1" applyFont="1" applyAlignment="1" applyProtection="1">
      <alignment horizontal="center"/>
    </xf>
    <xf numFmtId="10" fontId="10" fillId="4" borderId="0" xfId="0" applyNumberFormat="1" applyFont="1" applyFill="1" applyAlignment="1" applyProtection="1">
      <alignment horizontal="center"/>
    </xf>
    <xf numFmtId="0" fontId="7" fillId="0" borderId="0" xfId="0" applyFont="1" applyProtection="1"/>
    <xf numFmtId="0" fontId="7" fillId="0" borderId="0" xfId="0" applyFont="1" applyAlignment="1" applyProtection="1">
      <alignment wrapText="1"/>
    </xf>
    <xf numFmtId="0" fontId="2" fillId="0" borderId="0" xfId="0" applyFont="1" applyAlignment="1" applyProtection="1">
      <alignment wrapText="1"/>
    </xf>
    <xf numFmtId="0" fontId="5" fillId="0" borderId="0" xfId="0" applyFont="1" applyAlignment="1" applyProtection="1">
      <alignment horizontal="center" wrapText="1"/>
    </xf>
    <xf numFmtId="0" fontId="8" fillId="0" borderId="0" xfId="0" applyFont="1" applyAlignment="1" applyProtection="1">
      <alignment horizontal="center" wrapText="1"/>
    </xf>
    <xf numFmtId="164" fontId="4" fillId="0" borderId="0" xfId="0" applyNumberFormat="1" applyFont="1" applyAlignment="1" applyProtection="1">
      <alignment horizontal="center"/>
    </xf>
    <xf numFmtId="166" fontId="4" fillId="0" borderId="0" xfId="0" applyNumberFormat="1" applyFont="1" applyAlignment="1" applyProtection="1">
      <alignment horizontal="center"/>
    </xf>
    <xf numFmtId="0" fontId="11" fillId="0" borderId="0" xfId="0" applyFont="1" applyProtection="1"/>
    <xf numFmtId="0" fontId="4" fillId="0" borderId="0" xfId="0" applyFont="1" applyProtection="1"/>
    <xf numFmtId="0" fontId="9" fillId="3" borderId="0" xfId="0" applyFont="1" applyFill="1" applyProtection="1"/>
    <xf numFmtId="0" fontId="0" fillId="3" borderId="0" xfId="0" applyFill="1" applyProtection="1"/>
    <xf numFmtId="167" fontId="6" fillId="3" borderId="0" xfId="0" applyNumberFormat="1" applyFont="1" applyFill="1" applyAlignment="1" applyProtection="1">
      <alignment horizontal="center"/>
    </xf>
    <xf numFmtId="167" fontId="4" fillId="0" borderId="0" xfId="0" applyNumberFormat="1" applyFont="1" applyAlignment="1" applyProtection="1">
      <alignment horizontal="center"/>
    </xf>
    <xf numFmtId="0" fontId="10" fillId="0" borderId="0" xfId="0" quotePrefix="1" applyFont="1" applyAlignment="1" applyProtection="1">
      <alignment horizontal="center"/>
    </xf>
    <xf numFmtId="168" fontId="6" fillId="0" borderId="0" xfId="0" applyNumberFormat="1" applyFont="1" applyAlignment="1" applyProtection="1">
      <alignment horizontal="center"/>
    </xf>
    <xf numFmtId="0" fontId="10" fillId="0" borderId="0" xfId="0" applyFont="1" applyAlignment="1" applyProtection="1">
      <alignment horizontal="center"/>
    </xf>
    <xf numFmtId="169" fontId="6" fillId="0" borderId="0" xfId="0" applyNumberFormat="1" applyFont="1" applyAlignment="1" applyProtection="1">
      <alignment horizontal="center"/>
    </xf>
    <xf numFmtId="0" fontId="0" fillId="0" borderId="0" xfId="0" applyFill="1" applyProtection="1"/>
    <xf numFmtId="0" fontId="0" fillId="0" borderId="0" xfId="0" applyAlignment="1" applyProtection="1">
      <alignment wrapText="1"/>
    </xf>
    <xf numFmtId="0" fontId="0" fillId="0" borderId="2" xfId="0" applyFill="1" applyBorder="1" applyProtection="1"/>
    <xf numFmtId="0" fontId="0" fillId="0" borderId="0" xfId="0" applyFill="1" applyBorder="1" applyProtection="1"/>
    <xf numFmtId="0" fontId="2" fillId="0" borderId="0" xfId="0" applyFont="1" applyAlignment="1" applyProtection="1">
      <alignment wrapText="1"/>
    </xf>
    <xf numFmtId="0" fontId="0" fillId="0" borderId="0" xfId="0" applyAlignment="1" applyProtection="1">
      <alignment wrapText="1"/>
    </xf>
    <xf numFmtId="0" fontId="11" fillId="0" borderId="0" xfId="0" applyFont="1" applyAlignment="1" applyProtection="1">
      <alignment wrapText="1"/>
    </xf>
    <xf numFmtId="0" fontId="0" fillId="0" borderId="3" xfId="0" applyFill="1" applyBorder="1" applyAlignment="1" applyProtection="1">
      <alignment horizontal="center"/>
    </xf>
    <xf numFmtId="0" fontId="0" fillId="0" borderId="0" xfId="0"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abSelected="1" zoomScaleNormal="100" workbookViewId="0">
      <selection activeCell="A37" sqref="A37"/>
    </sheetView>
  </sheetViews>
  <sheetFormatPr baseColWidth="10" defaultColWidth="11.5546875" defaultRowHeight="14.4" x14ac:dyDescent="0.3"/>
  <cols>
    <col min="1" max="1" width="15.88671875" style="3" customWidth="1"/>
    <col min="2" max="2" width="80.6640625" style="3" customWidth="1"/>
    <col min="3" max="3" width="11.5546875" style="3"/>
    <col min="4" max="4" width="17" style="3" customWidth="1"/>
    <col min="5" max="5" width="18.33203125" style="3" customWidth="1"/>
    <col min="6" max="16384" width="11.5546875" style="3"/>
  </cols>
  <sheetData>
    <row r="1" spans="1:5" ht="21" x14ac:dyDescent="0.4">
      <c r="A1" s="2" t="s">
        <v>39</v>
      </c>
    </row>
    <row r="2" spans="1:5" ht="21" x14ac:dyDescent="0.4">
      <c r="A2" s="2" t="s">
        <v>40</v>
      </c>
    </row>
    <row r="3" spans="1:5" ht="21" x14ac:dyDescent="0.4">
      <c r="A3" s="2"/>
    </row>
    <row r="4" spans="1:5" x14ac:dyDescent="0.3">
      <c r="A4" s="3" t="s">
        <v>31</v>
      </c>
    </row>
    <row r="6" spans="1:5" ht="15.6" x14ac:dyDescent="0.3">
      <c r="A6" s="3" t="s">
        <v>0</v>
      </c>
      <c r="C6" s="4"/>
      <c r="D6" s="4"/>
      <c r="E6" s="4"/>
    </row>
    <row r="7" spans="1:5" ht="15.6" x14ac:dyDescent="0.3">
      <c r="A7" s="3" t="s">
        <v>1</v>
      </c>
      <c r="C7" s="4"/>
      <c r="D7" s="4"/>
      <c r="E7" s="4"/>
    </row>
    <row r="8" spans="1:5" ht="15.6" x14ac:dyDescent="0.3">
      <c r="C8" s="4"/>
      <c r="D8" s="4"/>
      <c r="E8" s="4"/>
    </row>
    <row r="9" spans="1:5" ht="15.6" x14ac:dyDescent="0.3">
      <c r="A9" s="3" t="s">
        <v>2</v>
      </c>
      <c r="C9" s="4"/>
      <c r="D9" s="4"/>
      <c r="E9" s="4"/>
    </row>
    <row r="11" spans="1:5" ht="15.6" x14ac:dyDescent="0.3">
      <c r="A11" s="5" t="s">
        <v>3</v>
      </c>
    </row>
    <row r="12" spans="1:5" ht="15.6" x14ac:dyDescent="0.3">
      <c r="D12" s="6" t="s">
        <v>4</v>
      </c>
      <c r="E12" s="6" t="s">
        <v>5</v>
      </c>
    </row>
    <row r="13" spans="1:5" ht="49.2" customHeight="1" x14ac:dyDescent="0.3">
      <c r="A13" s="48" t="s">
        <v>41</v>
      </c>
      <c r="B13" s="48"/>
      <c r="D13" s="7">
        <v>109.89</v>
      </c>
      <c r="E13" s="7">
        <v>110.75</v>
      </c>
    </row>
    <row r="14" spans="1:5" x14ac:dyDescent="0.3">
      <c r="D14" s="8"/>
      <c r="E14" s="8"/>
    </row>
    <row r="15" spans="1:5" ht="33.75" customHeight="1" x14ac:dyDescent="0.3">
      <c r="A15" s="3" t="s">
        <v>6</v>
      </c>
      <c r="D15" s="1"/>
      <c r="E15" s="1"/>
    </row>
    <row r="16" spans="1:5" ht="108" customHeight="1" x14ac:dyDescent="0.3">
      <c r="B16" s="45" t="s">
        <v>51</v>
      </c>
      <c r="D16" s="46"/>
      <c r="E16" s="46"/>
    </row>
    <row r="17" spans="1:6" ht="60.75" customHeight="1" x14ac:dyDescent="0.3">
      <c r="A17" s="49" t="s">
        <v>7</v>
      </c>
      <c r="B17" s="49"/>
      <c r="C17" s="49"/>
      <c r="D17" s="10"/>
      <c r="E17" s="1"/>
    </row>
    <row r="18" spans="1:6" x14ac:dyDescent="0.3">
      <c r="A18" s="3" t="s">
        <v>8</v>
      </c>
      <c r="D18" s="10">
        <f>IF(D15-55&lt;0,D15,MIN(D15,55))</f>
        <v>0</v>
      </c>
      <c r="E18" s="11">
        <f>IF(E17&lt;35,MIN(E15,E17),MIN(E15,55))</f>
        <v>0</v>
      </c>
    </row>
    <row r="19" spans="1:6" x14ac:dyDescent="0.3">
      <c r="A19" s="3" t="s">
        <v>9</v>
      </c>
      <c r="D19" s="8">
        <f>D15-D18</f>
        <v>0</v>
      </c>
      <c r="E19" s="8">
        <f>E15-E18</f>
        <v>0</v>
      </c>
    </row>
    <row r="21" spans="1:6" ht="23.4" customHeight="1" x14ac:dyDescent="0.3">
      <c r="A21" s="12" t="s">
        <v>10</v>
      </c>
      <c r="B21" s="13"/>
      <c r="C21" s="14" t="s">
        <v>11</v>
      </c>
      <c r="D21" s="15">
        <f>D13*D18+0.718*D13*D19</f>
        <v>0</v>
      </c>
      <c r="E21" s="15">
        <f>E13*E$18+0.718*E13*E$19</f>
        <v>0</v>
      </c>
    </row>
    <row r="22" spans="1:6" x14ac:dyDescent="0.3">
      <c r="A22" s="16"/>
      <c r="D22" s="17"/>
      <c r="E22" s="17"/>
    </row>
    <row r="23" spans="1:6" ht="15.6" x14ac:dyDescent="0.3">
      <c r="A23" s="5" t="s">
        <v>32</v>
      </c>
      <c r="D23" s="17"/>
      <c r="E23" s="17"/>
    </row>
    <row r="24" spans="1:6" x14ac:dyDescent="0.3">
      <c r="E24" s="18"/>
    </row>
    <row r="25" spans="1:6" ht="15.6" x14ac:dyDescent="0.3">
      <c r="A25" s="16" t="s">
        <v>12</v>
      </c>
      <c r="D25" s="7">
        <v>57.12</v>
      </c>
      <c r="E25" s="19">
        <v>95.98</v>
      </c>
    </row>
    <row r="26" spans="1:6" ht="15.6" x14ac:dyDescent="0.3">
      <c r="D26" s="20"/>
      <c r="E26" s="21"/>
    </row>
    <row r="27" spans="1:6" ht="15.6" x14ac:dyDescent="0.3">
      <c r="A27" s="16" t="s">
        <v>33</v>
      </c>
      <c r="D27" s="7">
        <f>IF(D15&gt;0,D15*D25,0)</f>
        <v>0</v>
      </c>
      <c r="E27" s="22">
        <f>IF(E15&gt;0,E25*E$18+0.718*E25*E$19,0)</f>
        <v>0</v>
      </c>
      <c r="F27" s="23" t="s">
        <v>14</v>
      </c>
    </row>
    <row r="28" spans="1:6" x14ac:dyDescent="0.3">
      <c r="D28" s="8"/>
      <c r="E28" s="24"/>
    </row>
    <row r="29" spans="1:6" ht="15.6" x14ac:dyDescent="0.3">
      <c r="D29" s="6" t="s">
        <v>4</v>
      </c>
      <c r="E29" s="6" t="s">
        <v>5</v>
      </c>
    </row>
    <row r="30" spans="1:6" ht="15.6" x14ac:dyDescent="0.3">
      <c r="A30" s="3" t="s">
        <v>13</v>
      </c>
      <c r="D30" s="25">
        <v>0.5454</v>
      </c>
      <c r="E30" s="26">
        <v>0.30080000000000001</v>
      </c>
      <c r="F30" s="27" t="s">
        <v>14</v>
      </c>
    </row>
    <row r="31" spans="1:6" ht="15.6" x14ac:dyDescent="0.3">
      <c r="A31" s="3" t="s">
        <v>15</v>
      </c>
      <c r="D31" s="25">
        <v>0.62150000000000005</v>
      </c>
      <c r="E31" s="25">
        <v>0.19400000000000001</v>
      </c>
    </row>
    <row r="32" spans="1:6" ht="15.6" x14ac:dyDescent="0.3">
      <c r="A32" s="3" t="s">
        <v>16</v>
      </c>
      <c r="D32" s="25">
        <v>0.4</v>
      </c>
      <c r="E32" s="25">
        <v>0</v>
      </c>
    </row>
    <row r="33" spans="1:5" ht="15.6" x14ac:dyDescent="0.3">
      <c r="D33" s="4"/>
      <c r="E33" s="4"/>
    </row>
    <row r="34" spans="1:5" x14ac:dyDescent="0.3">
      <c r="A34" s="16" t="s">
        <v>17</v>
      </c>
    </row>
    <row r="35" spans="1:5" ht="63.6" customHeight="1" x14ac:dyDescent="0.3">
      <c r="A35" s="28" t="s">
        <v>18</v>
      </c>
      <c r="B35" s="29" t="s">
        <v>19</v>
      </c>
      <c r="C35" s="30" t="s">
        <v>20</v>
      </c>
      <c r="D35" s="31" t="s">
        <v>21</v>
      </c>
      <c r="E35" s="31" t="s">
        <v>22</v>
      </c>
    </row>
    <row r="36" spans="1:5" ht="15.6" x14ac:dyDescent="0.3">
      <c r="A36" s="1"/>
      <c r="B36" s="3" t="s">
        <v>42</v>
      </c>
      <c r="C36" s="32">
        <v>96.45</v>
      </c>
      <c r="D36" s="33">
        <f>IF($D$15&gt;0,A36*D$30*C36,0)</f>
        <v>0</v>
      </c>
      <c r="E36" s="33">
        <f>IF($E$15&gt;0,A36*E$30*C36,0)</f>
        <v>0</v>
      </c>
    </row>
    <row r="37" spans="1:5" ht="15.6" x14ac:dyDescent="0.3">
      <c r="A37" s="1"/>
      <c r="B37" s="3" t="s">
        <v>43</v>
      </c>
      <c r="C37" s="32">
        <v>63.3</v>
      </c>
      <c r="D37" s="33">
        <f>IF($D$15&gt;0,A37*D$30*C37,0)</f>
        <v>0</v>
      </c>
      <c r="E37" s="33">
        <f>IF($E$15&gt;0,A37*E$30*C37,0)</f>
        <v>0</v>
      </c>
    </row>
    <row r="38" spans="1:5" ht="15.6" x14ac:dyDescent="0.3">
      <c r="A38" s="1"/>
      <c r="B38" s="3" t="s">
        <v>44</v>
      </c>
      <c r="C38" s="32">
        <v>32.5</v>
      </c>
      <c r="D38" s="33">
        <f>IF($D$15&gt;0,A38*D$30*C38,0)</f>
        <v>0</v>
      </c>
      <c r="E38" s="33">
        <f>IF($E$15&gt;0,A38*E$30*C38,0)</f>
        <v>0</v>
      </c>
    </row>
    <row r="39" spans="1:5" ht="15.6" x14ac:dyDescent="0.3">
      <c r="A39" s="1"/>
      <c r="B39" s="3" t="s">
        <v>45</v>
      </c>
      <c r="C39" s="32">
        <v>80.099999999999994</v>
      </c>
      <c r="D39" s="33">
        <f>IF($D$15&gt;0,A39*D$30*C39,0)</f>
        <v>0</v>
      </c>
      <c r="E39" s="33">
        <f>IF($E$15&gt;0,A39*E$30*C39,0)</f>
        <v>0</v>
      </c>
    </row>
    <row r="40" spans="1:5" ht="15.6" x14ac:dyDescent="0.3">
      <c r="A40" s="1"/>
      <c r="B40" s="3" t="s">
        <v>46</v>
      </c>
      <c r="C40" s="32">
        <v>96.45</v>
      </c>
      <c r="D40" s="33">
        <f>IF($D$15&gt;0,A40*D$30*C40,0)</f>
        <v>0</v>
      </c>
      <c r="E40" s="33">
        <f>IF($E$15&gt;0,A40*E$30*C40,0)</f>
        <v>0</v>
      </c>
    </row>
    <row r="41" spans="1:5" ht="15.6" x14ac:dyDescent="0.3">
      <c r="A41" s="51"/>
      <c r="C41" s="32"/>
      <c r="D41" s="33"/>
      <c r="E41" s="33"/>
    </row>
    <row r="42" spans="1:5" ht="15.6" x14ac:dyDescent="0.3">
      <c r="A42" s="1"/>
      <c r="B42" s="3" t="s">
        <v>34</v>
      </c>
      <c r="C42" s="32">
        <v>47.55</v>
      </c>
      <c r="D42" s="33">
        <f>IF($D$15&gt;0,A42*D$30*C42,0)</f>
        <v>0</v>
      </c>
      <c r="E42" s="33">
        <f>IF($E$15&gt;0,A42*E$30*C42,0)</f>
        <v>0</v>
      </c>
    </row>
    <row r="43" spans="1:5" ht="15.6" x14ac:dyDescent="0.3">
      <c r="A43" s="1"/>
      <c r="B43" s="3" t="s">
        <v>35</v>
      </c>
      <c r="C43" s="32">
        <v>23.75</v>
      </c>
      <c r="D43" s="33">
        <f>IF($D$15&gt;0,A43*D$30*C43,0)</f>
        <v>0</v>
      </c>
      <c r="E43" s="33">
        <f>IF($E$15&gt;0,A43*E$30*C43,0)</f>
        <v>0</v>
      </c>
    </row>
    <row r="44" spans="1:5" ht="15.6" x14ac:dyDescent="0.3">
      <c r="A44" s="1"/>
      <c r="B44" s="3" t="s">
        <v>36</v>
      </c>
      <c r="C44" s="32">
        <v>47.55</v>
      </c>
      <c r="D44" s="33">
        <f>IF($D$15&gt;0,A44*D$31*C44,0)</f>
        <v>0</v>
      </c>
      <c r="E44" s="33">
        <f>IF($E$15&gt;0,A44*E$31*C44,0)</f>
        <v>0</v>
      </c>
    </row>
    <row r="45" spans="1:5" ht="15.6" x14ac:dyDescent="0.3">
      <c r="A45" s="1"/>
      <c r="B45" s="3" t="s">
        <v>37</v>
      </c>
      <c r="C45" s="32">
        <v>23.75</v>
      </c>
      <c r="D45" s="33">
        <f>IF($D$15&gt;0,A45*D$31*C45,0)</f>
        <v>0</v>
      </c>
      <c r="E45" s="33">
        <f>IF($E$15&gt;0,A45*E$31*C45,0)</f>
        <v>0</v>
      </c>
    </row>
    <row r="46" spans="1:5" ht="25.95" customHeight="1" x14ac:dyDescent="0.3">
      <c r="A46" s="1"/>
      <c r="B46" s="3" t="s">
        <v>47</v>
      </c>
      <c r="C46" s="32">
        <v>23.78</v>
      </c>
      <c r="D46" s="33">
        <f>IF($D$15&gt;0,A46*D$31*C46,0)</f>
        <v>0</v>
      </c>
      <c r="E46" s="33">
        <f>IF($E$15&gt;0,A46*E$31*C46,0)</f>
        <v>0</v>
      </c>
    </row>
    <row r="47" spans="1:5" ht="15.6" x14ac:dyDescent="0.3">
      <c r="A47" s="8"/>
      <c r="C47" s="32"/>
      <c r="D47" s="4"/>
      <c r="E47" s="4"/>
    </row>
    <row r="48" spans="1:5" ht="15.6" x14ac:dyDescent="0.3">
      <c r="A48" s="1"/>
      <c r="B48" s="3" t="s">
        <v>38</v>
      </c>
      <c r="C48" s="32">
        <v>23.78</v>
      </c>
      <c r="D48" s="33">
        <f>IF($D$15&gt;0,A48*D$32*C48,0)</f>
        <v>0</v>
      </c>
      <c r="E48" s="33">
        <f>IF($E$15&gt;0,A48*E$32*C48,0)</f>
        <v>0</v>
      </c>
    </row>
    <row r="49" spans="1:5" ht="15.6" x14ac:dyDescent="0.3">
      <c r="A49" s="52"/>
      <c r="C49" s="32"/>
      <c r="D49" s="33"/>
      <c r="E49" s="33"/>
    </row>
    <row r="50" spans="1:5" ht="15.6" x14ac:dyDescent="0.3">
      <c r="A50" s="1"/>
      <c r="B50" s="47" t="s">
        <v>48</v>
      </c>
      <c r="C50" s="32">
        <v>22.3</v>
      </c>
      <c r="D50" s="33">
        <f>A50*C50</f>
        <v>0</v>
      </c>
      <c r="E50" s="33">
        <f>A50*C50</f>
        <v>0</v>
      </c>
    </row>
    <row r="51" spans="1:5" ht="15.6" x14ac:dyDescent="0.3">
      <c r="A51" s="1"/>
      <c r="B51" s="47" t="s">
        <v>49</v>
      </c>
      <c r="C51" s="32">
        <v>18.95</v>
      </c>
      <c r="D51" s="33">
        <f>A51*C51</f>
        <v>0</v>
      </c>
      <c r="E51" s="33">
        <f>A51*C51</f>
        <v>0</v>
      </c>
    </row>
    <row r="52" spans="1:5" ht="15.6" x14ac:dyDescent="0.3">
      <c r="C52" s="4"/>
      <c r="D52" s="4"/>
      <c r="E52" s="4"/>
    </row>
    <row r="53" spans="1:5" s="34" customFormat="1" ht="25.95" customHeight="1" x14ac:dyDescent="0.3">
      <c r="B53" s="50" t="s">
        <v>23</v>
      </c>
      <c r="C53" s="50"/>
      <c r="D53" s="50"/>
      <c r="E53" s="50"/>
    </row>
    <row r="54" spans="1:5" ht="15.6" x14ac:dyDescent="0.3">
      <c r="C54" s="4"/>
      <c r="D54" s="4"/>
      <c r="E54" s="4"/>
    </row>
    <row r="55" spans="1:5" ht="32.25" customHeight="1" x14ac:dyDescent="0.3">
      <c r="A55" s="49" t="s">
        <v>53</v>
      </c>
      <c r="B55" s="49"/>
      <c r="C55" s="4"/>
      <c r="D55" s="32">
        <f>SUM(D36:D40)</f>
        <v>0</v>
      </c>
      <c r="E55" s="32">
        <f>SUM(E36:E40)</f>
        <v>0</v>
      </c>
    </row>
    <row r="56" spans="1:5" ht="15.6" x14ac:dyDescent="0.3">
      <c r="A56" s="3" t="s">
        <v>24</v>
      </c>
      <c r="C56" s="4"/>
      <c r="D56" s="32">
        <f>SUM(D42:D46)</f>
        <v>0</v>
      </c>
      <c r="E56" s="32">
        <f>SUM(E42:E46)</f>
        <v>0</v>
      </c>
    </row>
    <row r="57" spans="1:5" ht="15.6" x14ac:dyDescent="0.3">
      <c r="A57" s="3" t="s">
        <v>52</v>
      </c>
      <c r="C57" s="4"/>
      <c r="D57" s="32">
        <f>SUM(D48)</f>
        <v>0</v>
      </c>
      <c r="E57" s="32">
        <f>SUM(E48)</f>
        <v>0</v>
      </c>
    </row>
    <row r="58" spans="1:5" ht="15.6" x14ac:dyDescent="0.3">
      <c r="A58" s="3" t="s">
        <v>50</v>
      </c>
      <c r="C58" s="4"/>
      <c r="D58" s="32">
        <f>SUM(D50:D51)</f>
        <v>0</v>
      </c>
      <c r="E58" s="32">
        <f>SUM(E50:E51)</f>
        <v>0</v>
      </c>
    </row>
    <row r="59" spans="1:5" ht="15.6" x14ac:dyDescent="0.3">
      <c r="C59" s="35"/>
      <c r="D59" s="35"/>
      <c r="E59" s="35"/>
    </row>
    <row r="60" spans="1:5" ht="18" x14ac:dyDescent="0.35">
      <c r="A60" s="36" t="s">
        <v>25</v>
      </c>
      <c r="B60" s="37"/>
      <c r="C60" s="14" t="s">
        <v>26</v>
      </c>
      <c r="D60" s="38">
        <f>SUM(D55:D58)+D27</f>
        <v>0</v>
      </c>
      <c r="E60" s="38">
        <f>SUM(E55:E58)+E27</f>
        <v>0</v>
      </c>
    </row>
    <row r="61" spans="1:5" ht="15.6" x14ac:dyDescent="0.3">
      <c r="C61" s="35"/>
      <c r="D61" s="39"/>
      <c r="E61" s="39"/>
    </row>
    <row r="62" spans="1:5" ht="28.8" x14ac:dyDescent="0.3">
      <c r="B62" s="29" t="s">
        <v>27</v>
      </c>
      <c r="C62" s="40" t="s">
        <v>28</v>
      </c>
      <c r="D62" s="41">
        <f>IF(D21&gt;0,(D60-D21)/D21,0)</f>
        <v>0</v>
      </c>
      <c r="E62" s="41">
        <f>IF(E21&gt;0,(E60-E21)/E21,0)</f>
        <v>0</v>
      </c>
    </row>
    <row r="63" spans="1:5" ht="15.6" x14ac:dyDescent="0.3">
      <c r="B63" s="29"/>
      <c r="C63" s="42"/>
      <c r="D63" s="4"/>
      <c r="E63" s="4"/>
    </row>
    <row r="64" spans="1:5" ht="28.8" x14ac:dyDescent="0.3">
      <c r="B64" s="29" t="s">
        <v>29</v>
      </c>
      <c r="C64" s="40" t="s">
        <v>30</v>
      </c>
      <c r="D64" s="43">
        <f>IF(D21&gt;0,D60-D21,0)</f>
        <v>0</v>
      </c>
      <c r="E64" s="43">
        <f>IF(E21&gt;0,E60-E21,0)</f>
        <v>0</v>
      </c>
    </row>
    <row r="65" spans="1:5" x14ac:dyDescent="0.3">
      <c r="A65" s="49"/>
      <c r="B65" s="49"/>
      <c r="C65" s="49"/>
      <c r="E65" s="44"/>
    </row>
    <row r="75" spans="1:5" x14ac:dyDescent="0.3">
      <c r="A75" s="9"/>
      <c r="B75" s="9"/>
      <c r="C75" s="9"/>
      <c r="D75" s="9"/>
    </row>
  </sheetData>
  <sheetProtection password="CB5F" sheet="1" objects="1" scenarios="1" selectLockedCells="1"/>
  <mergeCells count="5">
    <mergeCell ref="A13:B13"/>
    <mergeCell ref="A17:C17"/>
    <mergeCell ref="B53:E53"/>
    <mergeCell ref="A65:C65"/>
    <mergeCell ref="A55:B55"/>
  </mergeCells>
  <pageMargins left="0.70866141732283472" right="0.70866141732283472" top="0.74803149606299213" bottom="0.74803149606299213" header="0.31496062992125984" footer="0.31496062992125984"/>
  <pageSetup paperSize="5"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Soins palliatifs</vt:lpstr>
      <vt:lpstr>Feuil2</vt:lpstr>
      <vt:lpstr>Feuil3</vt:lpstr>
      <vt:lpstr>'Soins palliatifs'!Zone_d_impression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Sylvie Fortin</dc:creator>
  <cp:lastModifiedBy>Sylvie Fortin</cp:lastModifiedBy>
  <cp:lastPrinted>2015-11-12T21:26:27Z</cp:lastPrinted>
  <dcterms:created xsi:type="dcterms:W3CDTF">2015-11-06T16:15:03Z</dcterms:created>
  <dcterms:modified xsi:type="dcterms:W3CDTF">2016-02-09T19:55:59Z</dcterms:modified>
</cp:coreProperties>
</file>